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8_{FC5E2F9A-423E-471B-9D74-23DE8EEAAD49}" xr6:coauthVersionLast="47" xr6:coauthVersionMax="47" xr10:uidLastSave="{00000000-0000-0000-0000-000000000000}"/>
  <bookViews>
    <workbookView xWindow="-120" yWindow="-120" windowWidth="29040" windowHeight="15840" xr2:uid="{C51EA353-49F5-4893-B6BE-C52D1225B49E}"/>
  </bookViews>
  <sheets>
    <sheet name="ESF" sheetId="2" r:id="rId1"/>
    <sheet name="Hoja1" sheetId="1" r:id="rId2"/>
  </sheets>
  <externalReferences>
    <externalReference r:id="rId3"/>
  </externalReferences>
  <definedNames>
    <definedName name="_xlnm.Print_Area" localSheetId="0">ESF!$A$1:$I$61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5" i="2"/>
  <c r="C9" i="2"/>
  <c r="D9" i="2"/>
  <c r="G9" i="2"/>
  <c r="H9" i="2"/>
  <c r="C12" i="2"/>
  <c r="D12" i="2"/>
  <c r="D20" i="2" s="1"/>
  <c r="G12" i="2"/>
  <c r="G21" i="2" s="1"/>
  <c r="H12" i="2"/>
  <c r="C13" i="2"/>
  <c r="C20" i="2" s="1"/>
  <c r="D13" i="2"/>
  <c r="G13" i="2"/>
  <c r="H13" i="2"/>
  <c r="C14" i="2"/>
  <c r="D14" i="2"/>
  <c r="G14" i="2"/>
  <c r="H14" i="2"/>
  <c r="H21" i="2" s="1"/>
  <c r="C15" i="2"/>
  <c r="D15" i="2"/>
  <c r="G15" i="2"/>
  <c r="H15" i="2"/>
  <c r="C16" i="2"/>
  <c r="D16" i="2"/>
  <c r="G16" i="2"/>
  <c r="H16" i="2"/>
  <c r="C17" i="2"/>
  <c r="D17" i="2"/>
  <c r="G17" i="2"/>
  <c r="H17" i="2"/>
  <c r="C18" i="2"/>
  <c r="D18" i="2"/>
  <c r="G18" i="2"/>
  <c r="H18" i="2"/>
  <c r="G19" i="2"/>
  <c r="H19" i="2"/>
  <c r="C23" i="2"/>
  <c r="D23" i="2"/>
  <c r="C24" i="2"/>
  <c r="C33" i="2" s="1"/>
  <c r="D24" i="2"/>
  <c r="D33" i="2" s="1"/>
  <c r="G24" i="2"/>
  <c r="G31" i="2" s="1"/>
  <c r="H24" i="2"/>
  <c r="C25" i="2"/>
  <c r="D25" i="2"/>
  <c r="G25" i="2"/>
  <c r="H25" i="2"/>
  <c r="H31" i="2" s="1"/>
  <c r="C26" i="2"/>
  <c r="D26" i="2"/>
  <c r="G26" i="2"/>
  <c r="H26" i="2"/>
  <c r="C27" i="2"/>
  <c r="D27" i="2"/>
  <c r="G27" i="2"/>
  <c r="H27" i="2"/>
  <c r="C28" i="2"/>
  <c r="D28" i="2"/>
  <c r="G28" i="2"/>
  <c r="H28" i="2"/>
  <c r="C29" i="2"/>
  <c r="D29" i="2"/>
  <c r="G29" i="2"/>
  <c r="H29" i="2"/>
  <c r="C30" i="2"/>
  <c r="D30" i="2"/>
  <c r="C31" i="2"/>
  <c r="D31" i="2"/>
  <c r="G38" i="2"/>
  <c r="G37" i="2" s="1"/>
  <c r="H38" i="2"/>
  <c r="H37" i="2" s="1"/>
  <c r="G39" i="2"/>
  <c r="H39" i="2"/>
  <c r="G40" i="2"/>
  <c r="H40" i="2"/>
  <c r="G43" i="2"/>
  <c r="G42" i="2" s="1"/>
  <c r="H43" i="2"/>
  <c r="G44" i="2"/>
  <c r="H44" i="2"/>
  <c r="G45" i="2"/>
  <c r="H45" i="2"/>
  <c r="G46" i="2"/>
  <c r="H46" i="2"/>
  <c r="H42" i="2" s="1"/>
  <c r="G47" i="2"/>
  <c r="H47" i="2"/>
  <c r="G50" i="2"/>
  <c r="G49" i="2" s="1"/>
  <c r="H50" i="2"/>
  <c r="G51" i="2"/>
  <c r="H51" i="2"/>
  <c r="H49" i="2" s="1"/>
  <c r="C35" i="2" l="1"/>
  <c r="G33" i="2"/>
  <c r="D35" i="2"/>
  <c r="H53" i="2"/>
  <c r="G53" i="2"/>
  <c r="H33" i="2"/>
  <c r="H55" i="2" s="1"/>
  <c r="B58" i="2" l="1"/>
  <c r="G55" i="2"/>
  <c r="B57" i="2"/>
</calcChain>
</file>

<file path=xl/sharedStrings.xml><?xml version="1.0" encoding="utf-8"?>
<sst xmlns="http://schemas.openxmlformats.org/spreadsheetml/2006/main" count="67" uniqueCount="66">
  <si>
    <t xml:space="preserve">PRESIDENTE MUNICIPAL </t>
  </si>
  <si>
    <t>SECRETARIO DE FINANZAS</t>
  </si>
  <si>
    <t>MTRO. GASPAR TRUEBA MONCADA</t>
  </si>
  <si>
    <t>C.P.P.C.A.C.G. ARMANDO MORALES OLVERA</t>
  </si>
  <si>
    <t xml:space="preserve">  Total del Pasivo y Hacienda Pública/Patrimonio</t>
  </si>
  <si>
    <t xml:space="preserve">  Total Hacienda Pública/ Patrimonio</t>
  </si>
  <si>
    <t>Resultado por Tenencia de Activos no Monetarios</t>
  </si>
  <si>
    <t>Resultado por Posición Monetaria</t>
  </si>
  <si>
    <t xml:space="preserve">  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</si>
  <si>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</si>
  <si>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</si>
  <si>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</si>
  <si>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</si>
  <si>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</si>
  <si>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 xml:space="preserve">  Hacienda Pública/Patrimonio Generado</t>
  </si>
  <si>
    <t>Actualización de la Hacienda Pública / Patrimonio</t>
  </si>
  <si>
    <t>Donaciones de Capital</t>
  </si>
  <si>
    <t>Aportaciones</t>
  </si>
  <si>
    <t xml:space="preserve">  Hacienda Pública/Patrimonio Contribuido</t>
  </si>
  <si>
    <t>HACIENDA PÚBLICA/PATRIMONIO</t>
  </si>
  <si>
    <t>Total del Activo</t>
  </si>
  <si>
    <t xml:space="preserve">  Total del Pasivo</t>
  </si>
  <si>
    <t>Total de  Activos  No Circulantes</t>
  </si>
  <si>
    <t xml:space="preserve">  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</si>
  <si>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</si>
  <si>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</si>
  <si>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</si>
  <si>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</si>
  <si>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</si>
  <si>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</si>
  <si>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</si>
  <si>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</si>
  <si>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</si>
  <si>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</si>
  <si>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</si>
  <si>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</si>
  <si>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</si>
  <si>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</si>
  <si>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 xml:space="preserve">  Pasivo No Circulante</t>
  </si>
  <si>
    <t>Inversiones Financieras a Largo Plazo</t>
  </si>
  <si>
    <t xml:space="preserve"> Activo No Circulante</t>
  </si>
  <si>
    <t xml:space="preserve">  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</si>
  <si>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</si>
  <si>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</si>
  <si>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</si>
  <si>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</si>
  <si>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</si>
  <si>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</si>
  <si>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</si>
  <si>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</si>
  <si>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</si>
  <si>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</si>
  <si>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</si>
  <si>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</si>
  <si>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</si>
  <si>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</si>
  <si>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</si>
  <si>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</si>
  <si>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 xml:space="preserve">  Pasivo Circulante</t>
  </si>
  <si>
    <t>Activo Circulante</t>
  </si>
  <si>
    <t>PASIVO</t>
  </si>
  <si>
    <t xml:space="preserve"> ACTIVO</t>
  </si>
  <si>
    <t>Concepto</t>
  </si>
  <si>
    <t>Consolidado del Sector Paramunicipal</t>
  </si>
  <si>
    <t>(Cifras en Pesos)</t>
  </si>
  <si>
    <t>Estado de Situación Financiera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</si>
</sst>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/>
    </xf>
    <xf numFmtId="0" fontId="7" fillId="3" borderId="0" xfId="1" applyFont="1" applyFill="1" applyAlignment="1">
      <alignment horizontal="left" vertical="top" wrapText="1"/>
    </xf>
    <xf numFmtId="164" fontId="8" fillId="3" borderId="2" xfId="1" applyNumberFormat="1" applyFont="1" applyFill="1" applyBorder="1" applyAlignment="1">
      <alignment horizontal="center" vertical="top"/>
    </xf>
    <xf numFmtId="164" fontId="8" fillId="2" borderId="2" xfId="1" applyNumberFormat="1" applyFont="1" applyFill="1" applyBorder="1" applyAlignment="1">
      <alignment vertical="top"/>
    </xf>
    <xf numFmtId="0" fontId="8" fillId="3" borderId="3" xfId="1" applyFont="1" applyFill="1" applyBorder="1" applyAlignment="1">
      <alignment vertical="top"/>
    </xf>
    <xf numFmtId="0" fontId="8" fillId="3" borderId="3" xfId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/>
    </xf>
    <xf numFmtId="165" fontId="9" fillId="2" borderId="5" xfId="1" applyNumberFormat="1" applyFont="1" applyFill="1" applyBorder="1" applyAlignment="1">
      <alignment horizontal="right" vertical="center"/>
    </xf>
    <xf numFmtId="0" fontId="10" fillId="3" borderId="6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left" vertical="top"/>
    </xf>
    <xf numFmtId="164" fontId="8" fillId="2" borderId="5" xfId="1" applyNumberFormat="1" applyFont="1" applyFill="1" applyBorder="1" applyAlignment="1">
      <alignment vertical="top"/>
    </xf>
    <xf numFmtId="0" fontId="8" fillId="3" borderId="7" xfId="1" applyFont="1" applyFill="1" applyBorder="1" applyAlignment="1">
      <alignment horizontal="left" vertical="top"/>
    </xf>
    <xf numFmtId="165" fontId="10" fillId="2" borderId="5" xfId="1" applyNumberFormat="1" applyFont="1" applyFill="1" applyBorder="1" applyAlignment="1">
      <alignment horizontal="right" vertical="center"/>
    </xf>
    <xf numFmtId="165" fontId="10" fillId="2" borderId="5" xfId="1" applyNumberFormat="1" applyFont="1" applyFill="1" applyBorder="1" applyAlignment="1">
      <alignment vertical="center"/>
    </xf>
    <xf numFmtId="165" fontId="8" fillId="2" borderId="5" xfId="1" applyNumberFormat="1" applyFont="1" applyFill="1" applyBorder="1" applyAlignment="1">
      <alignment horizontal="right" vertical="center"/>
    </xf>
    <xf numFmtId="165" fontId="8" fillId="2" borderId="5" xfId="1" applyNumberFormat="1" applyFont="1" applyFill="1" applyBorder="1" applyAlignment="1">
      <alignment vertical="center"/>
    </xf>
    <xf numFmtId="0" fontId="8" fillId="2" borderId="6" xfId="1" applyFont="1" applyFill="1" applyBorder="1" applyAlignment="1">
      <alignment horizontal="left" vertical="center" indent="2"/>
    </xf>
    <xf numFmtId="0" fontId="10" fillId="3" borderId="6" xfId="1" applyFont="1" applyFill="1" applyBorder="1" applyAlignment="1">
      <alignment vertical="center" wrapText="1"/>
    </xf>
    <xf numFmtId="164" fontId="8" fillId="2" borderId="5" xfId="1" applyNumberFormat="1" applyFont="1" applyFill="1" applyBorder="1" applyAlignment="1">
      <alignment horizontal="left" vertical="top"/>
    </xf>
    <xf numFmtId="164" fontId="11" fillId="2" borderId="5" xfId="1" applyNumberFormat="1" applyFont="1" applyFill="1" applyBorder="1" applyAlignment="1">
      <alignment vertical="top"/>
    </xf>
    <xf numFmtId="0" fontId="8" fillId="3" borderId="6" xfId="1" applyFont="1" applyFill="1" applyBorder="1" applyAlignment="1">
      <alignment vertical="top"/>
    </xf>
    <xf numFmtId="164" fontId="11" fillId="3" borderId="5" xfId="1" applyNumberFormat="1" applyFont="1" applyFill="1" applyBorder="1" applyAlignment="1">
      <alignment vertical="top"/>
    </xf>
    <xf numFmtId="164" fontId="9" fillId="2" borderId="5" xfId="1" applyNumberFormat="1" applyFont="1" applyFill="1" applyBorder="1" applyAlignment="1">
      <alignment vertical="center"/>
    </xf>
    <xf numFmtId="165" fontId="8" fillId="2" borderId="5" xfId="1" applyNumberFormat="1" applyFont="1" applyFill="1" applyBorder="1" applyAlignment="1">
      <alignment horizontal="left" vertical="top"/>
    </xf>
    <xf numFmtId="0" fontId="10" fillId="3" borderId="7" xfId="1" applyFont="1" applyFill="1" applyBorder="1" applyAlignment="1">
      <alignment vertical="center"/>
    </xf>
    <xf numFmtId="165" fontId="9" fillId="2" borderId="5" xfId="1" applyNumberFormat="1" applyFont="1" applyFill="1" applyBorder="1" applyAlignment="1">
      <alignment vertical="center"/>
    </xf>
    <xf numFmtId="0" fontId="10" fillId="3" borderId="7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vertical="center"/>
    </xf>
    <xf numFmtId="0" fontId="10" fillId="2" borderId="7" xfId="1" applyFont="1" applyFill="1" applyBorder="1" applyAlignment="1">
      <alignment horizontal="left" vertical="center" indent="1"/>
    </xf>
    <xf numFmtId="0" fontId="8" fillId="2" borderId="7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center" indent="2"/>
    </xf>
    <xf numFmtId="0" fontId="8" fillId="2" borderId="6" xfId="1" applyFont="1" applyFill="1" applyBorder="1" applyAlignment="1">
      <alignment horizontal="left" vertical="center" wrapText="1" indent="2"/>
    </xf>
    <xf numFmtId="165" fontId="8" fillId="3" borderId="5" xfId="1" applyNumberFormat="1" applyFont="1" applyFill="1" applyBorder="1" applyAlignment="1">
      <alignment horizontal="left" vertical="top"/>
    </xf>
    <xf numFmtId="0" fontId="11" fillId="0" borderId="6" xfId="1" applyFont="1" applyBorder="1"/>
    <xf numFmtId="164" fontId="8" fillId="3" borderId="5" xfId="1" applyNumberFormat="1" applyFont="1" applyFill="1" applyBorder="1" applyAlignment="1">
      <alignment horizontal="left" vertical="top"/>
    </xf>
    <xf numFmtId="164" fontId="8" fillId="3" borderId="8" xfId="1" applyNumberFormat="1" applyFont="1" applyFill="1" applyBorder="1" applyAlignment="1">
      <alignment horizontal="left" vertical="top"/>
    </xf>
    <xf numFmtId="0" fontId="10" fillId="3" borderId="9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left" vertical="top"/>
    </xf>
    <xf numFmtId="0" fontId="10" fillId="3" borderId="10" xfId="1" applyFont="1" applyFill="1" applyBorder="1" applyAlignment="1">
      <alignment vertical="center"/>
    </xf>
    <xf numFmtId="0" fontId="9" fillId="4" borderId="1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0" fontId="9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left" vertical="top" wrapText="1"/>
    </xf>
    <xf numFmtId="0" fontId="12" fillId="4" borderId="16" xfId="1" applyFont="1" applyFill="1" applyBorder="1" applyAlignment="1">
      <alignment horizontal="left" vertical="top" wrapText="1"/>
    </xf>
    <xf numFmtId="0" fontId="12" fillId="4" borderId="17" xfId="1" applyFont="1" applyFill="1" applyBorder="1" applyAlignment="1" applyProtection="1">
      <alignment horizontal="center" vertical="center" wrapText="1"/>
      <protection locked="0"/>
    </xf>
    <xf numFmtId="0" fontId="12" fillId="4" borderId="18" xfId="1" applyFont="1" applyFill="1" applyBorder="1" applyAlignment="1">
      <alignment horizontal="left" vertical="top" wrapText="1"/>
    </xf>
    <xf numFmtId="0" fontId="10" fillId="4" borderId="0" xfId="1" applyFont="1" applyFill="1" applyAlignment="1">
      <alignment vertical="center" wrapText="1"/>
    </xf>
    <xf numFmtId="0" fontId="13" fillId="4" borderId="0" xfId="1" applyFont="1" applyFill="1" applyAlignment="1">
      <alignment horizontal="center" vertical="center"/>
    </xf>
    <xf numFmtId="0" fontId="12" fillId="4" borderId="19" xfId="1" applyFont="1" applyFill="1" applyBorder="1" applyAlignment="1" applyProtection="1">
      <alignment horizontal="center" vertical="center" wrapText="1"/>
      <protection locked="0"/>
    </xf>
    <xf numFmtId="0" fontId="12" fillId="4" borderId="20" xfId="1" applyFont="1" applyFill="1" applyBorder="1" applyAlignment="1">
      <alignment horizontal="left" vertical="top" wrapText="1"/>
    </xf>
    <xf numFmtId="0" fontId="10" fillId="4" borderId="21" xfId="1" applyFont="1" applyFill="1" applyBorder="1" applyAlignment="1">
      <alignment vertical="center" wrapText="1"/>
    </xf>
    <xf numFmtId="0" fontId="12" fillId="4" borderId="21" xfId="1" applyFont="1" applyFill="1" applyBorder="1" applyAlignment="1">
      <alignment horizontal="center" vertical="center"/>
    </xf>
    <xf numFmtId="0" fontId="12" fillId="4" borderId="2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1D2610EF-1D1D-4E7F-B4DE-0D6C63A963ED}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C6">
            <v>2024</v>
          </cell>
          <cell r="E6">
            <v>45657</v>
          </cell>
        </row>
      </sheetData>
      <sheetData sheetId="1">
        <row r="6">
          <cell r="E6">
            <v>77485624.890000001</v>
          </cell>
          <cell r="F6">
            <v>146742000.56</v>
          </cell>
        </row>
        <row r="7">
          <cell r="E7">
            <v>31157851.879999999</v>
          </cell>
          <cell r="F7">
            <v>35471942.580000006</v>
          </cell>
        </row>
        <row r="8">
          <cell r="E8">
            <v>3330883.34</v>
          </cell>
          <cell r="F8">
            <v>6702974.6900000004</v>
          </cell>
        </row>
        <row r="9">
          <cell r="E9">
            <v>0</v>
          </cell>
          <cell r="F9">
            <v>0</v>
          </cell>
        </row>
        <row r="10">
          <cell r="E10">
            <v>638.6</v>
          </cell>
          <cell r="F10">
            <v>83172.600000000006</v>
          </cell>
        </row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570226045.60000002</v>
          </cell>
          <cell r="F18">
            <v>542845245.86000001</v>
          </cell>
        </row>
        <row r="19">
          <cell r="E19">
            <v>104973439.56999999</v>
          </cell>
          <cell r="F19">
            <v>85634095.370000005</v>
          </cell>
        </row>
        <row r="20">
          <cell r="E20">
            <v>6244740.1200000001</v>
          </cell>
          <cell r="F20">
            <v>6230140.1200000001</v>
          </cell>
        </row>
        <row r="21">
          <cell r="E21">
            <v>-60078313.660000004</v>
          </cell>
          <cell r="F21">
            <v>-60044083.240000002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32">
          <cell r="E32">
            <v>27270669.859999999</v>
          </cell>
          <cell r="F32">
            <v>72492404.540000007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5529243.7800000003</v>
          </cell>
          <cell r="F36">
            <v>5578718.4000000004</v>
          </cell>
        </row>
        <row r="37">
          <cell r="E37">
            <v>249642.17</v>
          </cell>
          <cell r="F37">
            <v>249642.17</v>
          </cell>
        </row>
        <row r="38">
          <cell r="E38">
            <v>0</v>
          </cell>
          <cell r="F38">
            <v>0</v>
          </cell>
        </row>
        <row r="39">
          <cell r="E39">
            <v>2247244.4900000002</v>
          </cell>
          <cell r="F39">
            <v>274360.82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1577980.24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5161309.42</v>
          </cell>
          <cell r="F48">
            <v>5161309.42</v>
          </cell>
        </row>
        <row r="57">
          <cell r="E57">
            <v>0</v>
          </cell>
          <cell r="F57">
            <v>0</v>
          </cell>
        </row>
        <row r="58">
          <cell r="E58">
            <v>474260.76</v>
          </cell>
          <cell r="F58">
            <v>474260.76</v>
          </cell>
        </row>
        <row r="59">
          <cell r="E59">
            <v>182214648.87</v>
          </cell>
          <cell r="F59">
            <v>182214648.87</v>
          </cell>
        </row>
        <row r="62">
          <cell r="F62">
            <v>102778413.27</v>
          </cell>
        </row>
        <row r="63">
          <cell r="E63">
            <v>412336931.10000002</v>
          </cell>
          <cell r="F63">
            <v>309584336.05000001</v>
          </cell>
        </row>
        <row r="64">
          <cell r="E64">
            <v>0</v>
          </cell>
          <cell r="F64">
            <v>0</v>
          </cell>
        </row>
        <row r="65">
          <cell r="E65">
            <v>0</v>
          </cell>
          <cell r="F65">
            <v>0</v>
          </cell>
        </row>
        <row r="66">
          <cell r="E66">
            <v>82873158.489999995</v>
          </cell>
          <cell r="F66">
            <v>83279414</v>
          </cell>
        </row>
        <row r="69">
          <cell r="E69">
            <v>0</v>
          </cell>
          <cell r="F69">
            <v>0</v>
          </cell>
        </row>
        <row r="70">
          <cell r="E70">
            <v>0</v>
          </cell>
          <cell r="F70">
            <v>0</v>
          </cell>
        </row>
      </sheetData>
      <sheetData sheetId="2"/>
      <sheetData sheetId="3"/>
      <sheetData sheetId="4"/>
      <sheetData sheetId="5"/>
      <sheetData sheetId="6">
        <row r="75">
          <cell r="F75">
            <v>14983801.400000095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3BAD-BFE9-46D4-888D-D05BBB2A70EC}">
  <sheetPr>
    <tabColor rgb="FFFF0000"/>
    <pageSetUpPr fitToPage="1"/>
  </sheetPr>
  <dimension ref="A1:I68"/>
  <sheetViews>
    <sheetView showGridLines="0" showRowColHeaders="0" tabSelected="1" zoomScale="80" zoomScaleNormal="80" zoomScalePageLayoutView="50" workbookViewId="0">
      <selection activeCell="F4" sqref="F4"/>
    </sheetView>
  </sheetViews>
  <sheetFormatPr baseColWidth="10" defaultColWidth="0" defaultRowHeight="12.75" zeroHeight="1" x14ac:dyDescent="0.2"/>
  <cols>
    <col min="1" max="1" width="3.42578125" style="1" customWidth="1"/>
    <col min="2" max="2" width="55.7109375" style="1" customWidth="1"/>
    <col min="3" max="4" width="20.7109375" style="1" customWidth="1"/>
    <col min="5" max="5" width="1.7109375" style="1" customWidth="1"/>
    <col min="6" max="6" width="58.28515625" style="1" customWidth="1"/>
    <col min="7" max="8" width="20.7109375" style="1" customWidth="1"/>
    <col min="9" max="9" width="3.42578125" style="1" customWidth="1"/>
    <col min="10" max="16384" width="9.140625" style="1" hidden="1"/>
  </cols>
  <sheetData>
    <row r="1" spans="1:9" ht="10.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ht="14.25" customHeight="1" x14ac:dyDescent="0.2">
      <c r="A2" s="11"/>
      <c r="B2" s="63"/>
      <c r="C2" s="61"/>
      <c r="D2" s="61"/>
      <c r="E2" s="62"/>
      <c r="F2" s="61"/>
      <c r="G2" s="61"/>
      <c r="H2" s="60"/>
      <c r="I2" s="11"/>
    </row>
    <row r="3" spans="1:9" ht="15" customHeight="1" x14ac:dyDescent="0.2">
      <c r="A3" s="11"/>
      <c r="B3" s="59"/>
      <c r="C3" s="57"/>
      <c r="D3" s="57"/>
      <c r="E3" s="58" t="str">
        <f>CONCATENATE("Ente Consolidador: ",[1]Portada!$C$2)</f>
        <v>Ente Consolidador: MUNICIPIO DE COLÓN, QRO.</v>
      </c>
      <c r="F3" s="57"/>
      <c r="G3" s="57"/>
      <c r="H3" s="56"/>
      <c r="I3" s="11"/>
    </row>
    <row r="4" spans="1:9" ht="15" customHeight="1" x14ac:dyDescent="0.2">
      <c r="A4" s="11"/>
      <c r="B4" s="59"/>
      <c r="C4" s="57"/>
      <c r="D4" s="57"/>
      <c r="E4" s="58" t="s">
        <v>65</v>
      </c>
      <c r="F4" s="57"/>
      <c r="G4" s="57"/>
      <c r="H4" s="56"/>
      <c r="I4" s="11"/>
    </row>
    <row r="5" spans="1:9" ht="15" customHeight="1" x14ac:dyDescent="0.2">
      <c r="A5" s="11"/>
      <c r="B5" s="59"/>
      <c r="C5" s="57"/>
      <c r="D5" s="57"/>
      <c r="E5" s="58" t="str">
        <f>"Al " &amp;TEXT([1]Portada!$E$6,"dd Mmmm aaaa")</f>
        <v>Al 31 diciembre 2024</v>
      </c>
      <c r="F5" s="57"/>
      <c r="G5" s="57"/>
      <c r="H5" s="56"/>
      <c r="I5" s="11"/>
    </row>
    <row r="6" spans="1:9" ht="11.1" customHeight="1" x14ac:dyDescent="0.2">
      <c r="A6" s="11"/>
      <c r="B6" s="59"/>
      <c r="C6" s="57"/>
      <c r="D6" s="57"/>
      <c r="E6" s="58" t="s">
        <v>64</v>
      </c>
      <c r="F6" s="57"/>
      <c r="G6" s="57"/>
      <c r="H6" s="56"/>
      <c r="I6" s="11"/>
    </row>
    <row r="7" spans="1:9" ht="11.1" customHeight="1" x14ac:dyDescent="0.2">
      <c r="A7" s="11"/>
      <c r="B7" s="59"/>
      <c r="C7" s="57"/>
      <c r="D7" s="57"/>
      <c r="E7" s="58" t="s">
        <v>63</v>
      </c>
      <c r="F7" s="57"/>
      <c r="G7" s="57"/>
      <c r="H7" s="56"/>
      <c r="I7" s="11"/>
    </row>
    <row r="8" spans="1:9" ht="8.1" customHeight="1" x14ac:dyDescent="0.2">
      <c r="A8" s="11"/>
      <c r="B8" s="55"/>
      <c r="C8" s="54"/>
      <c r="D8" s="54"/>
      <c r="E8" s="54"/>
      <c r="F8" s="54"/>
      <c r="G8" s="54"/>
      <c r="H8" s="53"/>
      <c r="I8" s="11"/>
    </row>
    <row r="9" spans="1:9" ht="14.1" customHeight="1" x14ac:dyDescent="0.2">
      <c r="A9" s="11"/>
      <c r="B9" s="52" t="s">
        <v>62</v>
      </c>
      <c r="C9" s="49">
        <f>[1]Portada!$C$6</f>
        <v>2024</v>
      </c>
      <c r="D9" s="49">
        <f>[1]Portada!$C$6-1</f>
        <v>2023</v>
      </c>
      <c r="E9" s="51"/>
      <c r="F9" s="50" t="s">
        <v>62</v>
      </c>
      <c r="G9" s="49">
        <f>[1]Portada!$C$6</f>
        <v>2024</v>
      </c>
      <c r="H9" s="49">
        <f>[1]Portada!$C$6-1</f>
        <v>2023</v>
      </c>
      <c r="I9" s="11"/>
    </row>
    <row r="10" spans="1:9" ht="23.1" customHeight="1" x14ac:dyDescent="0.2">
      <c r="A10" s="11"/>
      <c r="B10" s="48" t="s">
        <v>61</v>
      </c>
      <c r="C10" s="45"/>
      <c r="D10" s="45"/>
      <c r="E10" s="47"/>
      <c r="F10" s="46" t="s">
        <v>60</v>
      </c>
      <c r="G10" s="45"/>
      <c r="H10" s="45"/>
      <c r="I10" s="11"/>
    </row>
    <row r="11" spans="1:9" ht="12.75" customHeight="1" x14ac:dyDescent="0.2">
      <c r="A11" s="11"/>
      <c r="B11" s="36" t="s">
        <v>59</v>
      </c>
      <c r="C11" s="44"/>
      <c r="D11" s="44"/>
      <c r="E11" s="19"/>
      <c r="F11" s="18" t="s">
        <v>58</v>
      </c>
      <c r="G11" s="44"/>
      <c r="H11" s="44"/>
      <c r="I11" s="11"/>
    </row>
    <row r="12" spans="1:9" ht="18" customHeight="1" x14ac:dyDescent="0.2">
      <c r="A12" s="11"/>
      <c r="B12" s="40" t="s">
        <v>57</v>
      </c>
      <c r="C12" s="25">
        <f>+'[1]ESF capt'!E6</f>
        <v>77485624.890000001</v>
      </c>
      <c r="D12" s="24">
        <f>+'[1]ESF capt'!F6</f>
        <v>146742000.56</v>
      </c>
      <c r="E12" s="19"/>
      <c r="F12" s="26" t="s">
        <v>56</v>
      </c>
      <c r="G12" s="25">
        <f>+'[1]ESF capt'!E32</f>
        <v>27270669.859999999</v>
      </c>
      <c r="H12" s="24">
        <f>+'[1]ESF capt'!F32</f>
        <v>72492404.540000007</v>
      </c>
      <c r="I12" s="11"/>
    </row>
    <row r="13" spans="1:9" ht="18" customHeight="1" x14ac:dyDescent="0.2">
      <c r="A13" s="11"/>
      <c r="B13" s="40" t="s">
        <v>55</v>
      </c>
      <c r="C13" s="25">
        <f>+'[1]ESF capt'!E7</f>
        <v>31157851.879999999</v>
      </c>
      <c r="D13" s="24">
        <f>+'[1]ESF capt'!F7</f>
        <v>35471942.580000006</v>
      </c>
      <c r="E13" s="19"/>
      <c r="F13" s="26" t="s">
        <v>54</v>
      </c>
      <c r="G13" s="25">
        <f>+'[1]ESF capt'!E33</f>
        <v>0</v>
      </c>
      <c r="H13" s="24">
        <f>+'[1]ESF capt'!F33</f>
        <v>0</v>
      </c>
      <c r="I13" s="11"/>
    </row>
    <row r="14" spans="1:9" ht="18" customHeight="1" x14ac:dyDescent="0.2">
      <c r="A14" s="11"/>
      <c r="B14" s="40" t="s">
        <v>53</v>
      </c>
      <c r="C14" s="25">
        <f>+'[1]ESF capt'!E8</f>
        <v>3330883.34</v>
      </c>
      <c r="D14" s="24">
        <f>+'[1]ESF capt'!F8</f>
        <v>6702974.6900000004</v>
      </c>
      <c r="E14" s="19"/>
      <c r="F14" s="26" t="s">
        <v>52</v>
      </c>
      <c r="G14" s="25">
        <f>+'[1]ESF capt'!E34</f>
        <v>0</v>
      </c>
      <c r="H14" s="24">
        <f>+'[1]ESF capt'!F34</f>
        <v>0</v>
      </c>
      <c r="I14" s="11"/>
    </row>
    <row r="15" spans="1:9" ht="18" customHeight="1" x14ac:dyDescent="0.2">
      <c r="A15" s="11"/>
      <c r="B15" s="40" t="s">
        <v>51</v>
      </c>
      <c r="C15" s="25">
        <f>+'[1]ESF capt'!E9</f>
        <v>0</v>
      </c>
      <c r="D15" s="24">
        <f>+'[1]ESF capt'!F9</f>
        <v>0</v>
      </c>
      <c r="E15" s="19"/>
      <c r="F15" s="26" t="s">
        <v>50</v>
      </c>
      <c r="G15" s="25">
        <f>+'[1]ESF capt'!E35</f>
        <v>0</v>
      </c>
      <c r="H15" s="24">
        <f>+'[1]ESF capt'!F35</f>
        <v>0</v>
      </c>
      <c r="I15" s="11"/>
    </row>
    <row r="16" spans="1:9" ht="18" customHeight="1" x14ac:dyDescent="0.2">
      <c r="A16" s="11"/>
      <c r="B16" s="40" t="s">
        <v>49</v>
      </c>
      <c r="C16" s="25">
        <f>+'[1]ESF capt'!E10</f>
        <v>638.6</v>
      </c>
      <c r="D16" s="24">
        <f>+'[1]ESF capt'!F10</f>
        <v>83172.600000000006</v>
      </c>
      <c r="E16" s="19"/>
      <c r="F16" s="26" t="s">
        <v>48</v>
      </c>
      <c r="G16" s="25">
        <f>+'[1]ESF capt'!E36</f>
        <v>5529243.7800000003</v>
      </c>
      <c r="H16" s="24">
        <f>+'[1]ESF capt'!F36</f>
        <v>5578718.4000000004</v>
      </c>
      <c r="I16" s="11"/>
    </row>
    <row r="17" spans="1:9" ht="24.95" customHeight="1" x14ac:dyDescent="0.2">
      <c r="A17" s="11"/>
      <c r="B17" s="40" t="s">
        <v>47</v>
      </c>
      <c r="C17" s="25">
        <f>+'[1]ESF capt'!E11</f>
        <v>0</v>
      </c>
      <c r="D17" s="24">
        <f>+'[1]ESF capt'!F11</f>
        <v>0</v>
      </c>
      <c r="E17" s="19"/>
      <c r="F17" s="41" t="s">
        <v>46</v>
      </c>
      <c r="G17" s="25">
        <f>+'[1]ESF capt'!E37</f>
        <v>249642.17</v>
      </c>
      <c r="H17" s="24">
        <f>+'[1]ESF capt'!F37</f>
        <v>249642.17</v>
      </c>
      <c r="I17" s="11"/>
    </row>
    <row r="18" spans="1:9" ht="18" customHeight="1" x14ac:dyDescent="0.2">
      <c r="A18" s="11"/>
      <c r="B18" s="40" t="s">
        <v>45</v>
      </c>
      <c r="C18" s="25">
        <f>+'[1]ESF capt'!E12</f>
        <v>0</v>
      </c>
      <c r="D18" s="24">
        <f>+'[1]ESF capt'!F12</f>
        <v>0</v>
      </c>
      <c r="E18" s="19"/>
      <c r="F18" s="26" t="s">
        <v>44</v>
      </c>
      <c r="G18" s="25">
        <f>+'[1]ESF capt'!E38</f>
        <v>0</v>
      </c>
      <c r="H18" s="24">
        <f>+'[1]ESF capt'!F38</f>
        <v>0</v>
      </c>
      <c r="I18" s="11"/>
    </row>
    <row r="19" spans="1:9" ht="18" customHeight="1" x14ac:dyDescent="0.2">
      <c r="A19" s="11"/>
      <c r="B19" s="39"/>
      <c r="C19" s="24"/>
      <c r="D19" s="24"/>
      <c r="E19" s="19"/>
      <c r="F19" s="26" t="s">
        <v>43</v>
      </c>
      <c r="G19" s="25">
        <f>+'[1]ESF capt'!E39</f>
        <v>2247244.4900000002</v>
      </c>
      <c r="H19" s="24">
        <f>+'[1]ESF capt'!F39</f>
        <v>274360.82</v>
      </c>
      <c r="I19" s="11"/>
    </row>
    <row r="20" spans="1:9" ht="15.95" customHeight="1" x14ac:dyDescent="0.2">
      <c r="A20" s="11"/>
      <c r="B20" s="38" t="s">
        <v>42</v>
      </c>
      <c r="C20" s="23">
        <f>SUM(C12:C18)</f>
        <v>111974998.70999999</v>
      </c>
      <c r="D20" s="23">
        <f>SUM(D12:D18)</f>
        <v>189000090.43000001</v>
      </c>
      <c r="E20" s="19"/>
      <c r="F20" s="43"/>
      <c r="G20" s="42"/>
      <c r="H20" s="42"/>
      <c r="I20" s="11"/>
    </row>
    <row r="21" spans="1:9" ht="15.95" customHeight="1" x14ac:dyDescent="0.2">
      <c r="B21" s="39"/>
      <c r="C21" s="24"/>
      <c r="D21" s="24"/>
      <c r="E21" s="19"/>
      <c r="F21" s="18" t="s">
        <v>41</v>
      </c>
      <c r="G21" s="23">
        <f>SUM(G12:G19)</f>
        <v>35296800.300000004</v>
      </c>
      <c r="H21" s="23">
        <f>SUM(H12:H19)</f>
        <v>78595125.930000007</v>
      </c>
      <c r="I21" s="11"/>
    </row>
    <row r="22" spans="1:9" ht="18" customHeight="1" x14ac:dyDescent="0.2">
      <c r="A22" s="11"/>
      <c r="B22" s="38" t="s">
        <v>40</v>
      </c>
      <c r="C22" s="33"/>
      <c r="D22" s="33"/>
      <c r="E22" s="19"/>
      <c r="F22" s="43"/>
      <c r="G22" s="42"/>
      <c r="H22" s="42"/>
      <c r="I22" s="11"/>
    </row>
    <row r="23" spans="1:9" ht="18" customHeight="1" x14ac:dyDescent="0.2">
      <c r="A23" s="11"/>
      <c r="B23" s="40" t="s">
        <v>39</v>
      </c>
      <c r="C23" s="25">
        <f>+'[1]ESF capt'!E16</f>
        <v>0</v>
      </c>
      <c r="D23" s="24">
        <f>+'[1]ESF capt'!F16</f>
        <v>0</v>
      </c>
      <c r="E23" s="19"/>
      <c r="F23" s="18" t="s">
        <v>38</v>
      </c>
      <c r="G23" s="42"/>
      <c r="H23" s="42"/>
      <c r="I23" s="11"/>
    </row>
    <row r="24" spans="1:9" ht="18" customHeight="1" x14ac:dyDescent="0.2">
      <c r="A24" s="11"/>
      <c r="B24" s="40" t="s">
        <v>37</v>
      </c>
      <c r="C24" s="25">
        <f>+'[1]ESF capt'!E17</f>
        <v>0</v>
      </c>
      <c r="D24" s="24">
        <f>+'[1]ESF capt'!F17</f>
        <v>0</v>
      </c>
      <c r="E24" s="19"/>
      <c r="F24" s="26" t="s">
        <v>36</v>
      </c>
      <c r="G24" s="25">
        <f>+'[1]ESF capt'!E43</f>
        <v>0</v>
      </c>
      <c r="H24" s="24">
        <f>+'[1]ESF capt'!F43</f>
        <v>0</v>
      </c>
      <c r="I24" s="11"/>
    </row>
    <row r="25" spans="1:9" ht="18" customHeight="1" x14ac:dyDescent="0.2">
      <c r="A25" s="11"/>
      <c r="B25" s="40" t="s">
        <v>35</v>
      </c>
      <c r="C25" s="25">
        <f>+'[1]ESF capt'!E18</f>
        <v>570226045.60000002</v>
      </c>
      <c r="D25" s="24">
        <f>+'[1]ESF capt'!F18</f>
        <v>542845245.86000001</v>
      </c>
      <c r="E25" s="19"/>
      <c r="F25" s="26" t="s">
        <v>34</v>
      </c>
      <c r="G25" s="25">
        <f>+'[1]ESF capt'!E44</f>
        <v>0</v>
      </c>
      <c r="H25" s="24">
        <f>+'[1]ESF capt'!F44</f>
        <v>0</v>
      </c>
      <c r="I25" s="11"/>
    </row>
    <row r="26" spans="1:9" ht="18" customHeight="1" x14ac:dyDescent="0.2">
      <c r="A26" s="11"/>
      <c r="B26" s="40" t="s">
        <v>33</v>
      </c>
      <c r="C26" s="25">
        <f>+'[1]ESF capt'!E19</f>
        <v>104973439.56999999</v>
      </c>
      <c r="D26" s="24">
        <f>+'[1]ESF capt'!F19</f>
        <v>85634095.370000005</v>
      </c>
      <c r="E26" s="19"/>
      <c r="F26" s="26" t="s">
        <v>32</v>
      </c>
      <c r="G26" s="25">
        <f>+'[1]ESF capt'!E45</f>
        <v>0</v>
      </c>
      <c r="H26" s="24">
        <f>+'[1]ESF capt'!F45</f>
        <v>1577980.24</v>
      </c>
      <c r="I26" s="11"/>
    </row>
    <row r="27" spans="1:9" ht="18" customHeight="1" x14ac:dyDescent="0.2">
      <c r="A27" s="11"/>
      <c r="B27" s="40" t="s">
        <v>31</v>
      </c>
      <c r="C27" s="25">
        <f>+'[1]ESF capt'!E20</f>
        <v>6244740.1200000001</v>
      </c>
      <c r="D27" s="24">
        <f>+'[1]ESF capt'!F20</f>
        <v>6230140.1200000001</v>
      </c>
      <c r="E27" s="19"/>
      <c r="F27" s="26" t="s">
        <v>30</v>
      </c>
      <c r="G27" s="25">
        <f>+'[1]ESF capt'!E46</f>
        <v>0</v>
      </c>
      <c r="H27" s="24">
        <f>+'[1]ESF capt'!F46</f>
        <v>0</v>
      </c>
      <c r="I27" s="11"/>
    </row>
    <row r="28" spans="1:9" ht="24.95" customHeight="1" x14ac:dyDescent="0.2">
      <c r="A28" s="11"/>
      <c r="B28" s="40" t="s">
        <v>29</v>
      </c>
      <c r="C28" s="25">
        <f>+'[1]ESF capt'!E21</f>
        <v>-60078313.660000004</v>
      </c>
      <c r="D28" s="24">
        <f>+'[1]ESF capt'!F21</f>
        <v>-60044083.240000002</v>
      </c>
      <c r="E28" s="19"/>
      <c r="F28" s="41" t="s">
        <v>28</v>
      </c>
      <c r="G28" s="25">
        <f>+'[1]ESF capt'!E47</f>
        <v>0</v>
      </c>
      <c r="H28" s="24">
        <f>+'[1]ESF capt'!F47</f>
        <v>0</v>
      </c>
      <c r="I28" s="11"/>
    </row>
    <row r="29" spans="1:9" ht="18" customHeight="1" x14ac:dyDescent="0.2">
      <c r="A29" s="11"/>
      <c r="B29" s="40" t="s">
        <v>27</v>
      </c>
      <c r="C29" s="25">
        <f>+'[1]ESF capt'!E22</f>
        <v>0</v>
      </c>
      <c r="D29" s="24">
        <f>+'[1]ESF capt'!F22</f>
        <v>0</v>
      </c>
      <c r="E29" s="19"/>
      <c r="F29" s="26" t="s">
        <v>26</v>
      </c>
      <c r="G29" s="25">
        <f>+'[1]ESF capt'!E48</f>
        <v>5161309.42</v>
      </c>
      <c r="H29" s="24">
        <f>+'[1]ESF capt'!F48</f>
        <v>5161309.42</v>
      </c>
      <c r="I29" s="11"/>
    </row>
    <row r="30" spans="1:9" ht="18" customHeight="1" x14ac:dyDescent="0.2">
      <c r="A30" s="11"/>
      <c r="B30" s="40" t="s">
        <v>25</v>
      </c>
      <c r="C30" s="25">
        <f>+'[1]ESF capt'!E23</f>
        <v>0</v>
      </c>
      <c r="D30" s="24">
        <f>+'[1]ESF capt'!F23</f>
        <v>0</v>
      </c>
      <c r="E30" s="19"/>
      <c r="F30" s="18"/>
      <c r="G30" s="33"/>
      <c r="H30" s="33"/>
      <c r="I30" s="11"/>
    </row>
    <row r="31" spans="1:9" ht="18" customHeight="1" x14ac:dyDescent="0.2">
      <c r="A31" s="11"/>
      <c r="B31" s="40" t="s">
        <v>24</v>
      </c>
      <c r="C31" s="25">
        <f>+'[1]ESF capt'!E24</f>
        <v>0</v>
      </c>
      <c r="D31" s="24">
        <f>+'[1]ESF capt'!F24</f>
        <v>0</v>
      </c>
      <c r="E31" s="19"/>
      <c r="F31" s="18" t="s">
        <v>23</v>
      </c>
      <c r="G31" s="23">
        <f>SUM(G24:G29)</f>
        <v>5161309.42</v>
      </c>
      <c r="H31" s="23">
        <f>SUM(H24:H29)</f>
        <v>6739289.6600000001</v>
      </c>
      <c r="I31" s="11"/>
    </row>
    <row r="32" spans="1:9" ht="18" customHeight="1" x14ac:dyDescent="0.2">
      <c r="A32" s="11"/>
      <c r="B32" s="39"/>
      <c r="C32" s="25"/>
      <c r="D32" s="24"/>
      <c r="E32" s="19"/>
      <c r="F32" s="18"/>
      <c r="G32" s="33"/>
      <c r="H32" s="33"/>
      <c r="I32" s="11"/>
    </row>
    <row r="33" spans="1:9" ht="18" customHeight="1" x14ac:dyDescent="0.2">
      <c r="A33" s="11"/>
      <c r="B33" s="38" t="s">
        <v>22</v>
      </c>
      <c r="C33" s="23">
        <f>SUM(C23:C32)</f>
        <v>621365911.63000011</v>
      </c>
      <c r="D33" s="23">
        <f>SUM(D23:D32)</f>
        <v>574665398.11000001</v>
      </c>
      <c r="E33" s="19"/>
      <c r="F33" s="18" t="s">
        <v>21</v>
      </c>
      <c r="G33" s="23">
        <f>G21+G31</f>
        <v>40458109.720000006</v>
      </c>
      <c r="H33" s="23">
        <f>H21+H31</f>
        <v>85334415.590000004</v>
      </c>
      <c r="I33" s="11"/>
    </row>
    <row r="34" spans="1:9" ht="18" customHeight="1" x14ac:dyDescent="0.2">
      <c r="A34" s="11"/>
      <c r="B34" s="37"/>
      <c r="C34" s="23"/>
      <c r="D34" s="23"/>
      <c r="E34" s="19"/>
      <c r="F34" s="18"/>
      <c r="G34" s="33"/>
      <c r="H34" s="33"/>
      <c r="I34" s="11"/>
    </row>
    <row r="35" spans="1:9" ht="18" customHeight="1" x14ac:dyDescent="0.2">
      <c r="A35" s="11"/>
      <c r="B35" s="36" t="s">
        <v>20</v>
      </c>
      <c r="C35" s="35">
        <f>ROUND(C20+C33,2)</f>
        <v>733340910.34000003</v>
      </c>
      <c r="D35" s="35">
        <f>ROUND(D20+D33,2)</f>
        <v>763665488.53999996</v>
      </c>
      <c r="E35" s="19"/>
      <c r="F35" s="18" t="s">
        <v>19</v>
      </c>
      <c r="G35" s="33"/>
      <c r="H35" s="33"/>
      <c r="I35" s="11"/>
    </row>
    <row r="36" spans="1:9" ht="18" customHeight="1" x14ac:dyDescent="0.2">
      <c r="A36" s="11"/>
      <c r="B36" s="34"/>
      <c r="C36" s="32"/>
      <c r="D36" s="32"/>
      <c r="E36" s="19"/>
      <c r="F36" s="18"/>
      <c r="G36" s="33"/>
      <c r="H36" s="33"/>
      <c r="I36" s="11"/>
    </row>
    <row r="37" spans="1:9" ht="18" customHeight="1" x14ac:dyDescent="0.2">
      <c r="A37" s="11"/>
      <c r="B37" s="21"/>
      <c r="C37" s="32"/>
      <c r="D37" s="32"/>
      <c r="E37" s="19"/>
      <c r="F37" s="18" t="s">
        <v>18</v>
      </c>
      <c r="G37" s="23">
        <f>SUM(G38:G40)</f>
        <v>182688909.63</v>
      </c>
      <c r="H37" s="23">
        <f>SUM(H38:H40)</f>
        <v>182688909.63</v>
      </c>
      <c r="I37" s="11"/>
    </row>
    <row r="38" spans="1:9" ht="18" customHeight="1" x14ac:dyDescent="0.2">
      <c r="A38" s="11"/>
      <c r="B38" s="21"/>
      <c r="C38" s="31"/>
      <c r="D38" s="31"/>
      <c r="E38" s="19"/>
      <c r="F38" s="26" t="s">
        <v>17</v>
      </c>
      <c r="G38" s="25">
        <f>+'[1]ESF capt'!E57</f>
        <v>0</v>
      </c>
      <c r="H38" s="24">
        <f>+'[1]ESF capt'!F57</f>
        <v>0</v>
      </c>
      <c r="I38" s="11"/>
    </row>
    <row r="39" spans="1:9" ht="18" customHeight="1" x14ac:dyDescent="0.2">
      <c r="A39" s="11"/>
      <c r="B39" s="21"/>
      <c r="C39" s="29"/>
      <c r="D39" s="29"/>
      <c r="E39" s="30"/>
      <c r="F39" s="26" t="s">
        <v>16</v>
      </c>
      <c r="G39" s="25">
        <f>+'[1]ESF capt'!E58</f>
        <v>474260.76</v>
      </c>
      <c r="H39" s="24">
        <f>+'[1]ESF capt'!F58</f>
        <v>474260.76</v>
      </c>
      <c r="I39" s="11"/>
    </row>
    <row r="40" spans="1:9" ht="18" customHeight="1" x14ac:dyDescent="0.2">
      <c r="A40" s="11"/>
      <c r="B40" s="21"/>
      <c r="C40" s="20"/>
      <c r="D40" s="20"/>
      <c r="E40" s="19"/>
      <c r="F40" s="26" t="s">
        <v>15</v>
      </c>
      <c r="G40" s="25">
        <f>+'[1]ESF capt'!E59</f>
        <v>182214648.87</v>
      </c>
      <c r="H40" s="24">
        <f>+'[1]ESF capt'!F59</f>
        <v>182214648.87</v>
      </c>
      <c r="I40" s="11"/>
    </row>
    <row r="41" spans="1:9" ht="18" customHeight="1" x14ac:dyDescent="0.2">
      <c r="A41" s="11"/>
      <c r="B41" s="21"/>
      <c r="C41" s="20"/>
      <c r="D41" s="20"/>
      <c r="E41" s="19"/>
      <c r="F41" s="26"/>
      <c r="G41" s="25"/>
      <c r="H41" s="24"/>
      <c r="I41" s="11"/>
    </row>
    <row r="42" spans="1:9" ht="18" customHeight="1" x14ac:dyDescent="0.2">
      <c r="A42" s="11"/>
      <c r="B42" s="21"/>
      <c r="C42" s="29"/>
      <c r="D42" s="29"/>
      <c r="E42" s="19"/>
      <c r="F42" s="18" t="s">
        <v>14</v>
      </c>
      <c r="G42" s="23">
        <f>SUM(G43:G47)</f>
        <v>510193890.99000013</v>
      </c>
      <c r="H42" s="22">
        <f>SUM(H43:H47)</f>
        <v>495642163.31999999</v>
      </c>
      <c r="I42" s="11"/>
    </row>
    <row r="43" spans="1:9" ht="18" customHeight="1" x14ac:dyDescent="0.2">
      <c r="A43" s="11"/>
      <c r="B43" s="21"/>
      <c r="C43" s="20"/>
      <c r="D43" s="20"/>
      <c r="E43" s="19"/>
      <c r="F43" s="26" t="s">
        <v>13</v>
      </c>
      <c r="G43" s="25">
        <f>[1]EA!F75</f>
        <v>14983801.400000095</v>
      </c>
      <c r="H43" s="24">
        <f>+'[1]ESF capt'!F62</f>
        <v>102778413.27</v>
      </c>
      <c r="I43" s="11"/>
    </row>
    <row r="44" spans="1:9" ht="18" customHeight="1" x14ac:dyDescent="0.2">
      <c r="A44" s="11"/>
      <c r="B44" s="21"/>
      <c r="C44" s="28"/>
      <c r="D44" s="28"/>
      <c r="E44" s="19"/>
      <c r="F44" s="26" t="s">
        <v>12</v>
      </c>
      <c r="G44" s="25">
        <f>+'[1]ESF capt'!E63</f>
        <v>412336931.10000002</v>
      </c>
      <c r="H44" s="24">
        <f>+'[1]ESF capt'!F63</f>
        <v>309584336.05000001</v>
      </c>
      <c r="I44" s="11"/>
    </row>
    <row r="45" spans="1:9" ht="18" customHeight="1" x14ac:dyDescent="0.2">
      <c r="A45" s="11"/>
      <c r="B45" s="21"/>
      <c r="C45" s="20"/>
      <c r="D45" s="20"/>
      <c r="E45" s="19"/>
      <c r="F45" s="26" t="s">
        <v>11</v>
      </c>
      <c r="G45" s="25">
        <f>+'[1]ESF capt'!E64</f>
        <v>0</v>
      </c>
      <c r="H45" s="24">
        <f>+'[1]ESF capt'!F64</f>
        <v>0</v>
      </c>
      <c r="I45" s="11"/>
    </row>
    <row r="46" spans="1:9" ht="18" customHeight="1" x14ac:dyDescent="0.2">
      <c r="A46" s="11"/>
      <c r="B46" s="21"/>
      <c r="C46" s="28"/>
      <c r="D46" s="28"/>
      <c r="E46" s="19"/>
      <c r="F46" s="26" t="s">
        <v>10</v>
      </c>
      <c r="G46" s="25">
        <f>+'[1]ESF capt'!E65</f>
        <v>0</v>
      </c>
      <c r="H46" s="24">
        <f>+'[1]ESF capt'!F65</f>
        <v>0</v>
      </c>
      <c r="I46" s="11"/>
    </row>
    <row r="47" spans="1:9" ht="18" customHeight="1" x14ac:dyDescent="0.2">
      <c r="A47" s="11"/>
      <c r="B47" s="21"/>
      <c r="C47" s="20"/>
      <c r="D47" s="20"/>
      <c r="E47" s="19"/>
      <c r="F47" s="26" t="s">
        <v>9</v>
      </c>
      <c r="G47" s="25">
        <f>+'[1]ESF capt'!E66</f>
        <v>82873158.489999995</v>
      </c>
      <c r="H47" s="24">
        <f>+'[1]ESF capt'!F66</f>
        <v>83279414</v>
      </c>
      <c r="I47" s="11"/>
    </row>
    <row r="48" spans="1:9" ht="18" customHeight="1" x14ac:dyDescent="0.2">
      <c r="A48" s="11"/>
      <c r="B48" s="21"/>
      <c r="C48" s="20"/>
      <c r="D48" s="20"/>
      <c r="E48" s="19"/>
      <c r="F48" s="26"/>
      <c r="G48" s="25"/>
      <c r="H48" s="24"/>
      <c r="I48" s="11"/>
    </row>
    <row r="49" spans="1:9" ht="24.95" customHeight="1" x14ac:dyDescent="0.2">
      <c r="A49" s="11"/>
      <c r="B49" s="21"/>
      <c r="C49" s="20"/>
      <c r="D49" s="20"/>
      <c r="E49" s="19"/>
      <c r="F49" s="27" t="s">
        <v>8</v>
      </c>
      <c r="G49" s="23">
        <f>SUM(G50:G51)</f>
        <v>0</v>
      </c>
      <c r="H49" s="22">
        <f>SUM(H50:H51)</f>
        <v>0</v>
      </c>
      <c r="I49" s="11"/>
    </row>
    <row r="50" spans="1:9" ht="18" customHeight="1" x14ac:dyDescent="0.2">
      <c r="A50" s="11"/>
      <c r="B50" s="21"/>
      <c r="C50" s="20"/>
      <c r="D50" s="20"/>
      <c r="E50" s="19"/>
      <c r="F50" s="26" t="s">
        <v>7</v>
      </c>
      <c r="G50" s="25">
        <f>+'[1]ESF capt'!E69</f>
        <v>0</v>
      </c>
      <c r="H50" s="24">
        <f>+'[1]ESF capt'!F69</f>
        <v>0</v>
      </c>
      <c r="I50" s="11"/>
    </row>
    <row r="51" spans="1:9" ht="18" customHeight="1" x14ac:dyDescent="0.2">
      <c r="A51" s="11"/>
      <c r="B51" s="21"/>
      <c r="C51" s="20"/>
      <c r="D51" s="20"/>
      <c r="E51" s="19"/>
      <c r="F51" s="26" t="s">
        <v>6</v>
      </c>
      <c r="G51" s="25">
        <f>+'[1]ESF capt'!E70</f>
        <v>0</v>
      </c>
      <c r="H51" s="24">
        <f>+'[1]ESF capt'!F70</f>
        <v>0</v>
      </c>
      <c r="I51" s="11"/>
    </row>
    <row r="52" spans="1:9" ht="18" customHeight="1" x14ac:dyDescent="0.2">
      <c r="A52" s="11"/>
      <c r="B52" s="21"/>
      <c r="C52" s="20"/>
      <c r="D52" s="20"/>
      <c r="E52" s="19"/>
      <c r="F52" s="26"/>
      <c r="G52" s="25"/>
      <c r="H52" s="24"/>
      <c r="I52" s="11"/>
    </row>
    <row r="53" spans="1:9" ht="18" customHeight="1" x14ac:dyDescent="0.2">
      <c r="A53" s="11"/>
      <c r="B53" s="21"/>
      <c r="C53" s="20"/>
      <c r="D53" s="20"/>
      <c r="E53" s="19"/>
      <c r="F53" s="18" t="s">
        <v>5</v>
      </c>
      <c r="G53" s="23">
        <f>G37+G42+G49</f>
        <v>692882800.62000012</v>
      </c>
      <c r="H53" s="22">
        <f>H37+H42+H49</f>
        <v>678331072.95000005</v>
      </c>
      <c r="I53" s="11"/>
    </row>
    <row r="54" spans="1:9" ht="18" customHeight="1" x14ac:dyDescent="0.2">
      <c r="A54" s="11"/>
      <c r="B54" s="21"/>
      <c r="C54" s="20"/>
      <c r="D54" s="20"/>
      <c r="E54" s="19"/>
      <c r="F54" s="18"/>
      <c r="G54" s="23"/>
      <c r="H54" s="22"/>
      <c r="I54" s="11"/>
    </row>
    <row r="55" spans="1:9" ht="18" customHeight="1" x14ac:dyDescent="0.2">
      <c r="A55" s="11"/>
      <c r="B55" s="21"/>
      <c r="C55" s="20"/>
      <c r="D55" s="20"/>
      <c r="E55" s="19"/>
      <c r="F55" s="18" t="s">
        <v>4</v>
      </c>
      <c r="G55" s="17">
        <f>ROUND(G33+G53,2)</f>
        <v>733340910.34000003</v>
      </c>
      <c r="H55" s="17">
        <f>ROUND(H33+H53,2)</f>
        <v>763665488.53999996</v>
      </c>
      <c r="I55" s="11"/>
    </row>
    <row r="56" spans="1:9" ht="18" customHeight="1" x14ac:dyDescent="0.2">
      <c r="A56" s="11"/>
      <c r="B56" s="16"/>
      <c r="C56" s="13"/>
      <c r="D56" s="13"/>
      <c r="E56" s="15"/>
      <c r="F56" s="14"/>
      <c r="G56" s="13"/>
      <c r="H56" s="12"/>
      <c r="I56" s="11"/>
    </row>
    <row r="57" spans="1:9" s="6" customFormat="1" ht="15" customHeight="1" x14ac:dyDescent="0.2">
      <c r="A57" s="7"/>
      <c r="B57" s="10" t="str">
        <f>IF(C35=G55,"",IF(AND(C35=0,G55=0),"0",CONCATENATE("No es igual el Total del Activo con el Total de Pasivo y Hacienda Pública/Patrimonio ",[1]Portada!$C$6)))</f>
        <v/>
      </c>
      <c r="C57" s="7"/>
      <c r="D57" s="7"/>
      <c r="E57" s="7"/>
      <c r="F57" s="7"/>
      <c r="G57" s="7"/>
      <c r="H57" s="7"/>
      <c r="I57" s="7"/>
    </row>
    <row r="58" spans="1:9" s="6" customFormat="1" ht="15" customHeight="1" x14ac:dyDescent="0.2">
      <c r="A58" s="7"/>
      <c r="B58" s="10" t="str">
        <f>IF(D35=H55,"",IF(AND(D35=0,H55=0),"0",CONCATENATE("No es igual el Total del Activo con el Total de Pasivo y Hacienda Pública/Patrimonio ",[1]Portada!$C$6-1)))</f>
        <v/>
      </c>
      <c r="C58" s="9"/>
      <c r="D58" s="9"/>
      <c r="E58" s="9"/>
      <c r="F58" s="9"/>
      <c r="G58" s="9"/>
      <c r="H58" s="8"/>
      <c r="I58" s="7"/>
    </row>
    <row r="59" spans="1:9" ht="39.950000000000003" customHeight="1" x14ac:dyDescent="0.2"/>
    <row r="60" spans="1:9" ht="15" customHeight="1" x14ac:dyDescent="0.2">
      <c r="B60" s="5" t="s">
        <v>3</v>
      </c>
      <c r="C60" s="4"/>
      <c r="F60" s="5" t="s">
        <v>2</v>
      </c>
      <c r="G60" s="4"/>
    </row>
    <row r="61" spans="1:9" ht="15" customHeight="1" x14ac:dyDescent="0.2">
      <c r="B61" s="3" t="s">
        <v>1</v>
      </c>
      <c r="C61" s="2"/>
      <c r="F61" s="3" t="s">
        <v>0</v>
      </c>
      <c r="G61" s="2"/>
    </row>
    <row r="62" spans="1:9" ht="39.950000000000003" customHeight="1" x14ac:dyDescent="0.2"/>
    <row r="65" s="1" customFormat="1" ht="39.950000000000003" customHeight="1" x14ac:dyDescent="0.2"/>
    <row r="68" s="1" customFormat="1" ht="39.950000000000003" customHeight="1" x14ac:dyDescent="0.2"/>
  </sheetData>
  <sheetProtection algorithmName="SHA-512" hashValue="m5hD2SFNRVs+X8IVMBwYNhbwk6WZBeWOmteJKW6VwrPcNAPSjv2qgRM3Wzm+lCBx7zFatzJvcJD1SrsQsLH92w==" saltValue="/YkgkiRPCVVkT4jA1lBvbA==" spinCount="100000" sheet="1" objects="1" scenarios="1"/>
  <mergeCells count="5">
    <mergeCell ref="B2:B8"/>
    <mergeCell ref="B60:C60"/>
    <mergeCell ref="B61:C61"/>
    <mergeCell ref="F60:G60"/>
    <mergeCell ref="F61:G61"/>
  </mergeCells>
  <conditionalFormatting sqref="G56">
    <cfRule type="expression" dxfId="2" priority="3" stopIfTrue="1">
      <formula>$G$56&lt;&gt;""</formula>
    </cfRule>
  </conditionalFormatting>
  <conditionalFormatting sqref="H21">
    <cfRule type="expression" dxfId="1" priority="1" stopIfTrue="1">
      <formula>$H$21="No es igual el saldo inicial del EDOP con el Total del Pasivo al 31-dic-2014 del ESF"</formula>
    </cfRule>
  </conditionalFormatting>
  <conditionalFormatting sqref="H56">
    <cfRule type="expression" dxfId="0" priority="2" stopIfTrue="1">
      <formula>$H$56&lt;&gt;""</formula>
    </cfRule>
  </conditionalFormatting>
  <printOptions horizontalCentered="1" verticalCentered="1"/>
  <pageMargins left="0.27559055118110237" right="0.27559055118110237" top="0.27559055118110237" bottom="0.27559055118110237" header="0.51181102362204722" footer="0.51181102362204722"/>
  <pageSetup scale="54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8CAC-CBE2-4655-A2EF-9C2947F6D1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</vt:lpstr>
      <vt:lpstr>Hoja1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2025-03-05T17:08:52Z</dcterms:created>
  <dcterms:modified xsi:type="dcterms:W3CDTF">2025-03-05T17:15:57Z</dcterms:modified>
</cp:coreProperties>
</file>